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АХУ\1_Відділ експлуатації та кап.ремонтів\2_Клінінг\Тендер - 2\Вихідні дані\"/>
    </mc:Choice>
  </mc:AlternateContent>
  <bookViews>
    <workbookView xWindow="0" yWindow="0" windowWidth="23040" windowHeight="8904"/>
  </bookViews>
  <sheets>
    <sheet name="Окремі заявк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F6" i="1"/>
  <c r="H6" i="1"/>
  <c r="J6" i="1"/>
  <c r="L6" i="1"/>
  <c r="N6" i="1"/>
  <c r="P6" i="1"/>
  <c r="R6" i="1"/>
  <c r="V6" i="1"/>
  <c r="X6" i="1"/>
  <c r="Z6" i="1"/>
  <c r="AB6" i="1"/>
  <c r="AD6" i="1"/>
  <c r="AF6" i="1"/>
  <c r="AL6" i="1"/>
  <c r="AT6" i="1"/>
  <c r="AV6" i="1"/>
  <c r="AZ6" i="1"/>
  <c r="BJ6" i="1"/>
  <c r="BL6" i="1"/>
  <c r="BN6" i="1"/>
  <c r="BP6" i="1"/>
  <c r="B7" i="1"/>
  <c r="F9" i="1"/>
  <c r="H9" i="1"/>
  <c r="R9" i="1"/>
  <c r="V9" i="1"/>
  <c r="X9" i="1"/>
  <c r="Z9" i="1"/>
  <c r="AD9" i="1"/>
  <c r="AF9" i="1"/>
  <c r="AH9" i="1"/>
  <c r="AJ9" i="1"/>
  <c r="AX9" i="1"/>
  <c r="BD9" i="1"/>
  <c r="BP9" i="1"/>
</calcChain>
</file>

<file path=xl/sharedStrings.xml><?xml version="1.0" encoding="utf-8"?>
<sst xmlns="http://schemas.openxmlformats.org/spreadsheetml/2006/main" count="197" uniqueCount="103">
  <si>
    <t>Інвентар, обладнання та всі інші засоби, необхідні для надання послуг, Виконавець закуповує виключно за власний рахунок</t>
  </si>
  <si>
    <t>міс</t>
  </si>
  <si>
    <t>Чергова прибиральниця весь день в офіс м. Дніпро</t>
  </si>
  <si>
    <t>Чергова прибиральниця весь день в офіс м. Київ</t>
  </si>
  <si>
    <t>м2</t>
  </si>
  <si>
    <t>Миття вікон (більше 3м)</t>
  </si>
  <si>
    <t>Миття вікон (висота до 3м)</t>
  </si>
  <si>
    <t>Миття вивісок (висота більше 4м)</t>
  </si>
  <si>
    <t>Миття вивісок (висота до 4м)</t>
  </si>
  <si>
    <t>Миття фасаду (стіни)</t>
  </si>
  <si>
    <t>Видалення графіті</t>
  </si>
  <si>
    <t>Хімічне чищення диванів (шкіра)</t>
  </si>
  <si>
    <t>Хімічне чищення диванів (текстиль)</t>
  </si>
  <si>
    <t>м3</t>
  </si>
  <si>
    <t>Хімічне чищення крісел/стільців (шкіра)</t>
  </si>
  <si>
    <t>Хімічне чищення крісел/стільців (текстиль)</t>
  </si>
  <si>
    <t>Хімічне чищення твердого покриття (плитка, лінолеум) </t>
  </si>
  <si>
    <t>Хімічне чищення килимового покриття</t>
  </si>
  <si>
    <t>1 раз</t>
  </si>
  <si>
    <t>Прибирання банкоматів (суха чистка клавіатури, лицьових поверхонь), вологе протирання зовнішніх поверхонь (поза території відділення)</t>
  </si>
  <si>
    <t xml:space="preserve">Післябудівельне прибирання </t>
  </si>
  <si>
    <t>Од. виміру</t>
  </si>
  <si>
    <t>Вид послуг</t>
  </si>
  <si>
    <t>Додаткові послуги  (за окремою заявкою замовника) </t>
  </si>
  <si>
    <t xml:space="preserve">Генеральне прибирання (за окремою заявкою замовника) </t>
  </si>
  <si>
    <t>х</t>
  </si>
  <si>
    <t>Прибирання придомової території, (листя, сніг) (за окремою заявкою замовника) </t>
  </si>
  <si>
    <t>Зовнішнє миття вікон із застосуванням методів промислового альпінізму (за окремою заявкою замовника) </t>
  </si>
  <si>
    <t>Зовнішнє миття вікон із використанням автовишки (за окремою заявкою замовника) </t>
  </si>
  <si>
    <t>Миття вивісок, вікон та склянних конструкцій з двох сторін з використанням телескопічної трубки або драбини  (за окремою заявкою замовника)</t>
  </si>
  <si>
    <t>м. Харків, пл. Конституції, 26</t>
  </si>
  <si>
    <t>м. Кременчук, вул. Соборна, 15/42, ТЦ Мега</t>
  </si>
  <si>
    <t>м. Полтава, Пушкіна, 41/28</t>
  </si>
  <si>
    <t>м. Одеса, вул. Дерибасівська, 10</t>
  </si>
  <si>
    <t>м. Ужгород, вул. Л. Толстого, 33</t>
  </si>
  <si>
    <t>м. Хмельницький, вул. Подільська, 54</t>
  </si>
  <si>
    <t>м. Львів, пр. Шевченко 32</t>
  </si>
  <si>
    <t>м. Львів, пр. Святого Івана Павла ІІ, 4-б</t>
  </si>
  <si>
    <t>м. Київ, пр. Соборності, буд.1</t>
  </si>
  <si>
    <t>м. Київ, вул. Ярославів Вал, 17а</t>
  </si>
  <si>
    <t>м. Київ, вул. Мечникова, 3</t>
  </si>
  <si>
    <t>м. Київ, Харківське шосе, 152.</t>
  </si>
  <si>
    <t>м. Київ, вул. Табірна 38</t>
  </si>
  <si>
    <t>м. Запоріжжя, вул. Незалежної України, 72</t>
  </si>
  <si>
    <t>м. Кривий Ріг, пр. Металургів, 24</t>
  </si>
  <si>
    <t>м. Кривий Ріг, вул. Ватутіна, 31</t>
  </si>
  <si>
    <t>м. Покров, вул. Центральна, 25</t>
  </si>
  <si>
    <t>м. Марганець, кв. Південний, 10</t>
  </si>
  <si>
    <t>м. Нікополь, пр-т Трубніков 6/61</t>
  </si>
  <si>
    <t>м. Новомосковськ, вул. Гетьманська, 30</t>
  </si>
  <si>
    <t>м. Дніпро, вул. Столетова, 21</t>
  </si>
  <si>
    <t>м. Дніпро, вул. Пісаржевського 1а</t>
  </si>
  <si>
    <t>м. Дніпро, вул. Шолом-Алейхема, 4/26</t>
  </si>
  <si>
    <t>м. Дніпро, вул. Калинова, 9А</t>
  </si>
  <si>
    <t>м. Дніпро, бульвар Європейський, 2</t>
  </si>
  <si>
    <t>м. Дніпро, вул. Гоголя 1</t>
  </si>
  <si>
    <t>м. Дніпро, вул. Воскресенська (Леніна), 17</t>
  </si>
  <si>
    <t>Площа Конституції</t>
  </si>
  <si>
    <t>Кременчуцьке</t>
  </si>
  <si>
    <t>Полтавське</t>
  </si>
  <si>
    <t>Приморське</t>
  </si>
  <si>
    <t>Ужгородське офіс</t>
  </si>
  <si>
    <t>Ужгородське</t>
  </si>
  <si>
    <t>Хмельницьке</t>
  </si>
  <si>
    <t>Волинське</t>
  </si>
  <si>
    <t>Личаківське</t>
  </si>
  <si>
    <t>Шуварівське</t>
  </si>
  <si>
    <t>Дарницьке</t>
  </si>
  <si>
    <t>Золоті ворота</t>
  </si>
  <si>
    <t>Центральне</t>
  </si>
  <si>
    <t>Тростянецьке</t>
  </si>
  <si>
    <t>Оболонське</t>
  </si>
  <si>
    <t>Берестейське</t>
  </si>
  <si>
    <t>Запорізьке</t>
  </si>
  <si>
    <t>Криворізьке</t>
  </si>
  <si>
    <t>Суха Балка</t>
  </si>
  <si>
    <t>Міське</t>
  </si>
  <si>
    <t>Марганецьке</t>
  </si>
  <si>
    <t>Нікопольське 2</t>
  </si>
  <si>
    <t>Новомосковське</t>
  </si>
  <si>
    <t>Нижньодніпровське</t>
  </si>
  <si>
    <t>Нагірне</t>
  </si>
  <si>
    <t>Менора</t>
  </si>
  <si>
    <t>Калинівське</t>
  </si>
  <si>
    <t>Європейське</t>
  </si>
  <si>
    <t>Гоголівське</t>
  </si>
  <si>
    <t>ГО та відділення Жилянське</t>
  </si>
  <si>
    <t>ГО та Центральне відділення</t>
  </si>
  <si>
    <t>Назва відділення, адреса</t>
  </si>
  <si>
    <t>Додаток № 3 до тендерного завдання</t>
  </si>
  <si>
    <t>Вартість, грн. з ПДВ</t>
  </si>
  <si>
    <t>Вартість грн. з ПДВ</t>
  </si>
  <si>
    <t>Нікопольське</t>
  </si>
  <si>
    <t>м. Нікополь, пр-т Трубніков,91</t>
  </si>
  <si>
    <t>м. Київ, вул. Левка Лук'янченка, 21</t>
  </si>
  <si>
    <t>м. Луцьк, пр. Волі, 9</t>
  </si>
  <si>
    <t>Івано-Франківське</t>
  </si>
  <si>
    <t>м. Івано-Франківськ, вул. Грушевського, 22-а</t>
  </si>
  <si>
    <t>Рівненське</t>
  </si>
  <si>
    <t>м. Рівне, проспект миру, 13</t>
  </si>
  <si>
    <t>м. Київ, вул. Жилянська,75</t>
  </si>
  <si>
    <t>Архів Банку</t>
  </si>
  <si>
    <t>м. Дніпро, проспект Науки,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</si>
</sst>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9"/>
      <name val="Verdana"/>
      <family val="2"/>
      <charset val="204"/>
    </font>
    <font>
      <b/>
      <sz val="9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0" fillId="0" borderId="0" xfId="0" applyNumberFormat="1"/>
    <xf numFmtId="0" fontId="1" fillId="0" borderId="0" xfId="0" applyFont="1"/>
    <xf numFmtId="0" fontId="2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horizontal="right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 vertical="center" wrapText="1"/>
    </xf>
    <xf numFmtId="0" fontId="0" fillId="0" borderId="24" xfId="0" applyBorder="1"/>
    <xf numFmtId="4" fontId="3" fillId="0" borderId="26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4" fontId="3" fillId="0" borderId="27" xfId="0" applyNumberFormat="1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reditdnepr.com.ua/ukr/branches/?city_id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tabSelected="1" topLeftCell="A4" zoomScale="110" zoomScaleNormal="110" workbookViewId="0">
      <selection activeCell="BT9" sqref="BT9"/>
    </sheetView>
  </sheetViews>
  <sheetFormatPr defaultRowHeight="13.2" x14ac:dyDescent="0.25"/>
  <cols>
    <col min="1" max="1" width="44.6640625" style="2" customWidth="1"/>
    <col min="2" max="2" width="7.6640625" style="2" customWidth="1"/>
    <col min="3" max="3" width="10.6640625" style="2" customWidth="1"/>
    <col min="4" max="4" width="7.6640625" style="2" customWidth="1"/>
    <col min="5" max="5" width="10.6640625" style="2" customWidth="1"/>
    <col min="6" max="6" width="6.6640625" style="2" customWidth="1"/>
    <col min="7" max="7" width="7.6640625" style="2" customWidth="1"/>
    <col min="8" max="8" width="6.6640625" style="2" customWidth="1"/>
    <col min="9" max="9" width="7.6640625" style="2" customWidth="1"/>
    <col min="10" max="10" width="6.6640625" style="2" customWidth="1"/>
    <col min="11" max="11" width="7.6640625" style="2" customWidth="1"/>
    <col min="12" max="12" width="6.6640625" style="2" customWidth="1"/>
    <col min="13" max="13" width="7.6640625" style="2" customWidth="1"/>
    <col min="14" max="14" width="6.6640625" style="1" customWidth="1"/>
    <col min="15" max="15" width="7.6640625" style="1" customWidth="1"/>
    <col min="16" max="16" width="6.6640625" customWidth="1"/>
    <col min="17" max="17" width="7.6640625" customWidth="1"/>
    <col min="18" max="18" width="6.6640625" customWidth="1"/>
    <col min="19" max="21" width="7.6640625" customWidth="1"/>
    <col min="22" max="22" width="6.6640625" customWidth="1"/>
    <col min="23" max="23" width="7.6640625" customWidth="1"/>
    <col min="24" max="24" width="6.6640625" customWidth="1"/>
    <col min="25" max="25" width="7.6640625" customWidth="1"/>
    <col min="26" max="26" width="6.6640625" customWidth="1"/>
    <col min="27" max="27" width="7.6640625" customWidth="1"/>
    <col min="28" max="28" width="6.6640625" customWidth="1"/>
    <col min="29" max="29" width="7.6640625" customWidth="1"/>
    <col min="30" max="30" width="6.6640625" customWidth="1"/>
    <col min="31" max="31" width="7.6640625" customWidth="1"/>
    <col min="32" max="32" width="6.6640625" customWidth="1"/>
    <col min="33" max="33" width="7.6640625" customWidth="1"/>
    <col min="34" max="34" width="6.6640625" customWidth="1"/>
    <col min="35" max="35" width="7.6640625" customWidth="1"/>
    <col min="36" max="36" width="6.6640625" customWidth="1"/>
    <col min="37" max="37" width="7.6640625" customWidth="1"/>
    <col min="38" max="38" width="6.6640625" customWidth="1"/>
    <col min="39" max="39" width="7.6640625" customWidth="1"/>
    <col min="40" max="40" width="6.6640625" customWidth="1"/>
    <col min="41" max="41" width="7.6640625" customWidth="1"/>
    <col min="42" max="42" width="6.6640625" customWidth="1"/>
    <col min="43" max="43" width="7.6640625" customWidth="1"/>
    <col min="44" max="44" width="6.6640625" customWidth="1"/>
    <col min="45" max="45" width="7.6640625" customWidth="1"/>
    <col min="46" max="46" width="6.6640625" customWidth="1"/>
    <col min="47" max="47" width="7.6640625" customWidth="1"/>
    <col min="48" max="48" width="6.6640625" customWidth="1"/>
    <col min="49" max="49" width="7.6640625" customWidth="1"/>
    <col min="50" max="50" width="6.6640625" customWidth="1"/>
    <col min="51" max="51" width="7.6640625" customWidth="1"/>
    <col min="52" max="52" width="6.6640625" customWidth="1"/>
    <col min="53" max="55" width="7.6640625" customWidth="1"/>
    <col min="56" max="56" width="6.6640625" customWidth="1"/>
    <col min="57" max="61" width="7.6640625" customWidth="1"/>
    <col min="62" max="62" width="6.6640625" customWidth="1"/>
    <col min="63" max="63" width="7.6640625" customWidth="1"/>
    <col min="64" max="64" width="6.6640625" customWidth="1"/>
    <col min="65" max="65" width="7.6640625" customWidth="1"/>
    <col min="66" max="66" width="6.6640625" customWidth="1"/>
    <col min="67" max="67" width="7.6640625" customWidth="1"/>
    <col min="68" max="68" width="6.6640625" customWidth="1"/>
    <col min="69" max="69" width="7.6640625" customWidth="1"/>
    <col min="70" max="70" width="7.33203125" customWidth="1"/>
    <col min="71" max="71" width="8.21875" customWidth="1"/>
  </cols>
  <sheetData>
    <row r="1" spans="1:72" x14ac:dyDescent="0.25">
      <c r="A1" s="22" t="s">
        <v>89</v>
      </c>
      <c r="L1" s="22"/>
      <c r="M1" s="22"/>
    </row>
    <row r="2" spans="1:72" ht="13.8" thickBot="1" x14ac:dyDescent="0.3">
      <c r="F2" s="38">
        <v>1</v>
      </c>
      <c r="G2" s="38"/>
      <c r="H2" s="38">
        <v>2</v>
      </c>
      <c r="I2" s="38"/>
      <c r="J2" s="38">
        <v>3</v>
      </c>
      <c r="K2" s="38"/>
      <c r="L2" s="38">
        <v>4</v>
      </c>
      <c r="M2" s="38"/>
      <c r="N2" s="38">
        <v>5</v>
      </c>
      <c r="O2" s="38"/>
      <c r="P2" s="38">
        <v>6</v>
      </c>
      <c r="Q2" s="38"/>
      <c r="R2" s="38">
        <v>7</v>
      </c>
      <c r="S2" s="38"/>
      <c r="T2" s="38">
        <v>8</v>
      </c>
      <c r="U2" s="38"/>
      <c r="V2" s="38">
        <v>9</v>
      </c>
      <c r="W2" s="38"/>
      <c r="X2" s="38">
        <v>10</v>
      </c>
      <c r="Y2" s="38"/>
      <c r="Z2" s="38">
        <v>11</v>
      </c>
      <c r="AA2" s="38"/>
      <c r="AB2" s="38">
        <v>12</v>
      </c>
      <c r="AC2" s="38"/>
      <c r="AD2" s="38">
        <v>13</v>
      </c>
      <c r="AE2" s="38"/>
      <c r="AF2" s="38">
        <v>14</v>
      </c>
      <c r="AG2" s="38"/>
      <c r="AH2" s="38">
        <v>16</v>
      </c>
      <c r="AI2" s="38"/>
      <c r="AJ2" s="38">
        <v>17</v>
      </c>
      <c r="AK2" s="38"/>
      <c r="AL2" s="38">
        <v>18</v>
      </c>
      <c r="AM2" s="38"/>
      <c r="AN2" s="38">
        <v>19</v>
      </c>
      <c r="AO2" s="38"/>
      <c r="AP2" s="38">
        <v>20</v>
      </c>
      <c r="AQ2" s="38"/>
      <c r="AR2" s="38">
        <v>21</v>
      </c>
      <c r="AS2" s="38"/>
      <c r="AT2" s="38">
        <v>22</v>
      </c>
      <c r="AU2" s="38"/>
      <c r="AV2" s="38">
        <v>23</v>
      </c>
      <c r="AW2" s="38"/>
      <c r="AX2" s="38">
        <v>24</v>
      </c>
      <c r="AY2" s="38"/>
      <c r="AZ2" s="38">
        <v>25</v>
      </c>
      <c r="BA2" s="38"/>
      <c r="BB2" s="38">
        <v>26</v>
      </c>
      <c r="BC2" s="38"/>
      <c r="BD2" s="38">
        <v>27</v>
      </c>
      <c r="BE2" s="38"/>
      <c r="BF2" s="38">
        <v>28</v>
      </c>
      <c r="BG2" s="38"/>
      <c r="BH2" s="38">
        <v>29</v>
      </c>
      <c r="BI2" s="38"/>
      <c r="BJ2" s="38">
        <v>30</v>
      </c>
      <c r="BK2" s="38"/>
      <c r="BL2" s="38">
        <v>32</v>
      </c>
      <c r="BM2" s="38"/>
      <c r="BN2" s="38">
        <v>33</v>
      </c>
      <c r="BO2" s="38"/>
      <c r="BP2" s="38">
        <v>34</v>
      </c>
      <c r="BQ2" s="38"/>
      <c r="BR2" s="39">
        <v>35</v>
      </c>
      <c r="BS2" s="39"/>
    </row>
    <row r="3" spans="1:72" ht="30" customHeight="1" x14ac:dyDescent="0.25">
      <c r="A3" s="36" t="s">
        <v>88</v>
      </c>
      <c r="B3" s="29" t="s">
        <v>87</v>
      </c>
      <c r="C3" s="26"/>
      <c r="D3" s="26" t="s">
        <v>86</v>
      </c>
      <c r="E3" s="26"/>
      <c r="F3" s="26" t="s">
        <v>85</v>
      </c>
      <c r="G3" s="26"/>
      <c r="H3" s="26" t="s">
        <v>84</v>
      </c>
      <c r="I3" s="26"/>
      <c r="J3" s="26" t="s">
        <v>83</v>
      </c>
      <c r="K3" s="26"/>
      <c r="L3" s="26" t="s">
        <v>82</v>
      </c>
      <c r="M3" s="26"/>
      <c r="N3" s="26" t="s">
        <v>81</v>
      </c>
      <c r="O3" s="26"/>
      <c r="P3" s="26" t="s">
        <v>80</v>
      </c>
      <c r="Q3" s="26"/>
      <c r="R3" s="26" t="s">
        <v>79</v>
      </c>
      <c r="S3" s="26"/>
      <c r="T3" s="30" t="s">
        <v>92</v>
      </c>
      <c r="U3" s="31"/>
      <c r="V3" s="26" t="s">
        <v>78</v>
      </c>
      <c r="W3" s="26"/>
      <c r="X3" s="26" t="s">
        <v>77</v>
      </c>
      <c r="Y3" s="26"/>
      <c r="Z3" s="26" t="s">
        <v>76</v>
      </c>
      <c r="AA3" s="26"/>
      <c r="AB3" s="26" t="s">
        <v>75</v>
      </c>
      <c r="AC3" s="26"/>
      <c r="AD3" s="26" t="s">
        <v>74</v>
      </c>
      <c r="AE3" s="26"/>
      <c r="AF3" s="26" t="s">
        <v>73</v>
      </c>
      <c r="AG3" s="26"/>
      <c r="AH3" s="26" t="s">
        <v>72</v>
      </c>
      <c r="AI3" s="26"/>
      <c r="AJ3" s="26" t="s">
        <v>71</v>
      </c>
      <c r="AK3" s="26"/>
      <c r="AL3" s="26" t="s">
        <v>70</v>
      </c>
      <c r="AM3" s="26"/>
      <c r="AN3" s="26" t="s">
        <v>69</v>
      </c>
      <c r="AO3" s="26"/>
      <c r="AP3" s="26" t="s">
        <v>68</v>
      </c>
      <c r="AQ3" s="26"/>
      <c r="AR3" s="26" t="s">
        <v>67</v>
      </c>
      <c r="AS3" s="26"/>
      <c r="AT3" s="26" t="s">
        <v>66</v>
      </c>
      <c r="AU3" s="26"/>
      <c r="AV3" s="26" t="s">
        <v>65</v>
      </c>
      <c r="AW3" s="26"/>
      <c r="AX3" s="26" t="s">
        <v>64</v>
      </c>
      <c r="AY3" s="26"/>
      <c r="AZ3" s="26" t="s">
        <v>63</v>
      </c>
      <c r="BA3" s="26"/>
      <c r="BB3" s="30" t="s">
        <v>96</v>
      </c>
      <c r="BC3" s="31"/>
      <c r="BD3" s="26" t="s">
        <v>62</v>
      </c>
      <c r="BE3" s="26"/>
      <c r="BF3" s="26" t="s">
        <v>61</v>
      </c>
      <c r="BG3" s="26"/>
      <c r="BH3" s="30" t="s">
        <v>98</v>
      </c>
      <c r="BI3" s="31"/>
      <c r="BJ3" s="26" t="s">
        <v>60</v>
      </c>
      <c r="BK3" s="26"/>
      <c r="BL3" s="26" t="s">
        <v>59</v>
      </c>
      <c r="BM3" s="26"/>
      <c r="BN3" s="26" t="s">
        <v>58</v>
      </c>
      <c r="BO3" s="26"/>
      <c r="BP3" s="26" t="s">
        <v>57</v>
      </c>
      <c r="BQ3" s="30"/>
      <c r="BR3" s="26" t="s">
        <v>101</v>
      </c>
      <c r="BS3" s="34"/>
    </row>
    <row r="4" spans="1:72" ht="39.9" customHeight="1" thickBot="1" x14ac:dyDescent="0.3">
      <c r="A4" s="37"/>
      <c r="B4" s="28" t="s">
        <v>56</v>
      </c>
      <c r="C4" s="27"/>
      <c r="D4" s="27" t="s">
        <v>100</v>
      </c>
      <c r="E4" s="27"/>
      <c r="F4" s="27" t="s">
        <v>55</v>
      </c>
      <c r="G4" s="27"/>
      <c r="H4" s="27" t="s">
        <v>54</v>
      </c>
      <c r="I4" s="27"/>
      <c r="J4" s="27" t="s">
        <v>53</v>
      </c>
      <c r="K4" s="27"/>
      <c r="L4" s="27" t="s">
        <v>52</v>
      </c>
      <c r="M4" s="27"/>
      <c r="N4" s="27" t="s">
        <v>51</v>
      </c>
      <c r="O4" s="27"/>
      <c r="P4" s="27" t="s">
        <v>50</v>
      </c>
      <c r="Q4" s="27"/>
      <c r="R4" s="27" t="s">
        <v>49</v>
      </c>
      <c r="S4" s="27"/>
      <c r="T4" s="32" t="s">
        <v>93</v>
      </c>
      <c r="U4" s="33"/>
      <c r="V4" s="27" t="s">
        <v>48</v>
      </c>
      <c r="W4" s="27"/>
      <c r="X4" s="27" t="s">
        <v>47</v>
      </c>
      <c r="Y4" s="27"/>
      <c r="Z4" s="27" t="s">
        <v>46</v>
      </c>
      <c r="AA4" s="27"/>
      <c r="AB4" s="27" t="s">
        <v>45</v>
      </c>
      <c r="AC4" s="27"/>
      <c r="AD4" s="27" t="s">
        <v>44</v>
      </c>
      <c r="AE4" s="27"/>
      <c r="AF4" s="27" t="s">
        <v>43</v>
      </c>
      <c r="AG4" s="27"/>
      <c r="AH4" s="27" t="s">
        <v>42</v>
      </c>
      <c r="AI4" s="27"/>
      <c r="AJ4" s="27" t="s">
        <v>94</v>
      </c>
      <c r="AK4" s="27"/>
      <c r="AL4" s="27" t="s">
        <v>41</v>
      </c>
      <c r="AM4" s="27"/>
      <c r="AN4" s="27" t="s">
        <v>40</v>
      </c>
      <c r="AO4" s="27"/>
      <c r="AP4" s="27" t="s">
        <v>39</v>
      </c>
      <c r="AQ4" s="27"/>
      <c r="AR4" s="27" t="s">
        <v>38</v>
      </c>
      <c r="AS4" s="27"/>
      <c r="AT4" s="27" t="s">
        <v>37</v>
      </c>
      <c r="AU4" s="27"/>
      <c r="AV4" s="27" t="s">
        <v>36</v>
      </c>
      <c r="AW4" s="27"/>
      <c r="AX4" s="27" t="s">
        <v>95</v>
      </c>
      <c r="AY4" s="27"/>
      <c r="AZ4" s="27" t="s">
        <v>35</v>
      </c>
      <c r="BA4" s="27"/>
      <c r="BB4" s="32" t="s">
        <v>97</v>
      </c>
      <c r="BC4" s="33"/>
      <c r="BD4" s="27" t="s">
        <v>34</v>
      </c>
      <c r="BE4" s="27"/>
      <c r="BF4" s="27" t="s">
        <v>34</v>
      </c>
      <c r="BG4" s="27"/>
      <c r="BH4" s="32" t="s">
        <v>99</v>
      </c>
      <c r="BI4" s="33"/>
      <c r="BJ4" s="27" t="s">
        <v>33</v>
      </c>
      <c r="BK4" s="27"/>
      <c r="BL4" s="27" t="s">
        <v>32</v>
      </c>
      <c r="BM4" s="27"/>
      <c r="BN4" s="27" t="s">
        <v>31</v>
      </c>
      <c r="BO4" s="27"/>
      <c r="BP4" s="27" t="s">
        <v>30</v>
      </c>
      <c r="BQ4" s="32"/>
      <c r="BR4" s="27" t="s">
        <v>102</v>
      </c>
      <c r="BS4" s="35"/>
    </row>
    <row r="5" spans="1:72" ht="47.25" customHeight="1" thickBot="1" x14ac:dyDescent="0.3">
      <c r="A5" s="21"/>
      <c r="B5" s="20" t="s">
        <v>4</v>
      </c>
      <c r="C5" s="19" t="s">
        <v>90</v>
      </c>
      <c r="D5" s="19" t="s">
        <v>4</v>
      </c>
      <c r="E5" s="19" t="s">
        <v>90</v>
      </c>
      <c r="F5" s="19" t="s">
        <v>4</v>
      </c>
      <c r="G5" s="19" t="s">
        <v>90</v>
      </c>
      <c r="H5" s="19" t="s">
        <v>4</v>
      </c>
      <c r="I5" s="19" t="s">
        <v>90</v>
      </c>
      <c r="J5" s="19" t="s">
        <v>4</v>
      </c>
      <c r="K5" s="19" t="s">
        <v>90</v>
      </c>
      <c r="L5" s="19" t="s">
        <v>4</v>
      </c>
      <c r="M5" s="19" t="s">
        <v>90</v>
      </c>
      <c r="N5" s="19" t="s">
        <v>4</v>
      </c>
      <c r="O5" s="19" t="s">
        <v>90</v>
      </c>
      <c r="P5" s="19" t="s">
        <v>4</v>
      </c>
      <c r="Q5" s="19" t="s">
        <v>90</v>
      </c>
      <c r="R5" s="19" t="s">
        <v>4</v>
      </c>
      <c r="S5" s="19" t="s">
        <v>90</v>
      </c>
      <c r="T5" s="19" t="s">
        <v>4</v>
      </c>
      <c r="U5" s="19" t="s">
        <v>90</v>
      </c>
      <c r="V5" s="19" t="s">
        <v>4</v>
      </c>
      <c r="W5" s="19" t="s">
        <v>90</v>
      </c>
      <c r="X5" s="19" t="s">
        <v>4</v>
      </c>
      <c r="Y5" s="19" t="s">
        <v>90</v>
      </c>
      <c r="Z5" s="19" t="s">
        <v>4</v>
      </c>
      <c r="AA5" s="19" t="s">
        <v>90</v>
      </c>
      <c r="AB5" s="19" t="s">
        <v>4</v>
      </c>
      <c r="AC5" s="19" t="s">
        <v>90</v>
      </c>
      <c r="AD5" s="19" t="s">
        <v>4</v>
      </c>
      <c r="AE5" s="19" t="s">
        <v>90</v>
      </c>
      <c r="AF5" s="19" t="s">
        <v>4</v>
      </c>
      <c r="AG5" s="19" t="s">
        <v>90</v>
      </c>
      <c r="AH5" s="19" t="s">
        <v>4</v>
      </c>
      <c r="AI5" s="19" t="s">
        <v>90</v>
      </c>
      <c r="AJ5" s="19" t="s">
        <v>4</v>
      </c>
      <c r="AK5" s="19" t="s">
        <v>90</v>
      </c>
      <c r="AL5" s="19" t="s">
        <v>4</v>
      </c>
      <c r="AM5" s="19" t="s">
        <v>90</v>
      </c>
      <c r="AN5" s="19" t="s">
        <v>4</v>
      </c>
      <c r="AO5" s="19" t="s">
        <v>90</v>
      </c>
      <c r="AP5" s="19" t="s">
        <v>4</v>
      </c>
      <c r="AQ5" s="19" t="s">
        <v>90</v>
      </c>
      <c r="AR5" s="19" t="s">
        <v>4</v>
      </c>
      <c r="AS5" s="19" t="s">
        <v>90</v>
      </c>
      <c r="AT5" s="19" t="s">
        <v>4</v>
      </c>
      <c r="AU5" s="19" t="s">
        <v>90</v>
      </c>
      <c r="AV5" s="19" t="s">
        <v>4</v>
      </c>
      <c r="AW5" s="19" t="s">
        <v>90</v>
      </c>
      <c r="AX5" s="19" t="s">
        <v>4</v>
      </c>
      <c r="AY5" s="19" t="s">
        <v>90</v>
      </c>
      <c r="AZ5" s="19" t="s">
        <v>4</v>
      </c>
      <c r="BA5" s="19" t="s">
        <v>90</v>
      </c>
      <c r="BB5" s="19" t="s">
        <v>4</v>
      </c>
      <c r="BC5" s="19" t="s">
        <v>90</v>
      </c>
      <c r="BD5" s="19" t="s">
        <v>4</v>
      </c>
      <c r="BE5" s="19" t="s">
        <v>90</v>
      </c>
      <c r="BF5" s="19" t="s">
        <v>4</v>
      </c>
      <c r="BG5" s="19" t="s">
        <v>90</v>
      </c>
      <c r="BH5" s="19" t="s">
        <v>4</v>
      </c>
      <c r="BI5" s="19" t="s">
        <v>90</v>
      </c>
      <c r="BJ5" s="19" t="s">
        <v>4</v>
      </c>
      <c r="BK5" s="19" t="s">
        <v>90</v>
      </c>
      <c r="BL5" s="19" t="s">
        <v>4</v>
      </c>
      <c r="BM5" s="19" t="s">
        <v>90</v>
      </c>
      <c r="BN5" s="19" t="s">
        <v>4</v>
      </c>
      <c r="BO5" s="19" t="s">
        <v>90</v>
      </c>
      <c r="BP5" s="19" t="s">
        <v>4</v>
      </c>
      <c r="BQ5" s="19" t="s">
        <v>90</v>
      </c>
      <c r="BR5" s="19" t="s">
        <v>4</v>
      </c>
      <c r="BS5" s="40" t="s">
        <v>90</v>
      </c>
      <c r="BT5" s="41"/>
    </row>
    <row r="6" spans="1:72" ht="39.9" customHeight="1" x14ac:dyDescent="0.25">
      <c r="A6" s="14" t="s">
        <v>29</v>
      </c>
      <c r="B6" s="18">
        <f>2.7*2.8+2.9*2.3+1.35*2.8+1.15*2.35+1.2*2.35+1.4*2.35+1.35*2.35+1.4*2.35+1.4*2.35+1.2*2.35+1.2*2.35+1*2.52+(0.98*2.52)*9+0.97*2.6+(1.1*2.3)*2+(1.3*2.3)*4+(1.1*2.3)*2+(0.97*2.47)*7</f>
        <v>108.3347</v>
      </c>
      <c r="C6" s="17"/>
      <c r="D6" s="17">
        <v>68</v>
      </c>
      <c r="E6" s="17"/>
      <c r="F6" s="17">
        <f>(2.26*1.59)*8+1.88*1.35+1.89*1.34+2.29*1.58</f>
        <v>37.436</v>
      </c>
      <c r="G6" s="17"/>
      <c r="H6" s="17">
        <f>(2.5*2)*3</f>
        <v>15</v>
      </c>
      <c r="I6" s="17"/>
      <c r="J6" s="17">
        <f>4*3+3.5*4</f>
        <v>26</v>
      </c>
      <c r="K6" s="17"/>
      <c r="L6" s="17">
        <f>(2.95*1.1)*7+(2.95*0.6)*2+4.8*3.1</f>
        <v>41.135000000000005</v>
      </c>
      <c r="M6" s="17"/>
      <c r="N6" s="17">
        <f>(4.76*2.52)*2+(2.22*2.62)*4+(1.69*2.61)*2+(1.7*2.62)*5</f>
        <v>78.347799999999992</v>
      </c>
      <c r="O6" s="17"/>
      <c r="P6" s="17">
        <f>19+31.5+17.5+3</f>
        <v>71</v>
      </c>
      <c r="Q6" s="17"/>
      <c r="R6" s="17">
        <f>(2.3*1.3)*7+3.1*1.3</f>
        <v>24.96</v>
      </c>
      <c r="S6" s="17"/>
      <c r="T6" s="24">
        <v>53</v>
      </c>
      <c r="U6" s="24"/>
      <c r="V6" s="17">
        <f>1.75*1.26+1.9*0.95+1*1.26</f>
        <v>5.27</v>
      </c>
      <c r="W6" s="17"/>
      <c r="X6" s="17">
        <f>1.82*0.8+(1.4*0.6)*2+(1.4*0.06)*4</f>
        <v>3.472</v>
      </c>
      <c r="Y6" s="17"/>
      <c r="Z6" s="17">
        <f>(1.1*1.5)*3</f>
        <v>4.95</v>
      </c>
      <c r="AA6" s="17"/>
      <c r="AB6" s="17">
        <f>(1.8*1.3)*2</f>
        <v>4.6800000000000006</v>
      </c>
      <c r="AC6" s="17"/>
      <c r="AD6" s="17">
        <f>1.6*1.2+2.2*1.8+0.8*1.8</f>
        <v>7.3200000000000012</v>
      </c>
      <c r="AE6" s="17"/>
      <c r="AF6" s="17">
        <f>(1.88*1.54)*4+(1.85*1.35)*4</f>
        <v>21.570800000000002</v>
      </c>
      <c r="AG6" s="17"/>
      <c r="AH6" s="17">
        <v>40</v>
      </c>
      <c r="AI6" s="17"/>
      <c r="AJ6" s="17">
        <v>37</v>
      </c>
      <c r="AK6" s="17"/>
      <c r="AL6" s="17">
        <f>(0.8*3)*8+20</f>
        <v>39.200000000000003</v>
      </c>
      <c r="AM6" s="17"/>
      <c r="AN6" s="17">
        <v>80</v>
      </c>
      <c r="AO6" s="17"/>
      <c r="AP6" s="17">
        <v>24</v>
      </c>
      <c r="AQ6" s="17"/>
      <c r="AR6" s="17">
        <v>19</v>
      </c>
      <c r="AS6" s="17"/>
      <c r="AT6" s="17">
        <f>7*5</f>
        <v>35</v>
      </c>
      <c r="AU6" s="17"/>
      <c r="AV6" s="17">
        <f>(5*0.5)*6+(1.2*0.5)*6+(2*3)*3</f>
        <v>36.6</v>
      </c>
      <c r="AW6" s="17"/>
      <c r="AX6" s="24">
        <v>12.1</v>
      </c>
      <c r="AY6" s="24"/>
      <c r="AZ6" s="17">
        <f>(2*3)*5+2*3</f>
        <v>36</v>
      </c>
      <c r="BA6" s="17"/>
      <c r="BB6" s="24">
        <v>32</v>
      </c>
      <c r="BC6" s="17"/>
      <c r="BD6" s="17">
        <v>45</v>
      </c>
      <c r="BE6" s="17"/>
      <c r="BF6" s="17" t="s">
        <v>25</v>
      </c>
      <c r="BG6" s="17"/>
      <c r="BH6" s="24">
        <v>25.5</v>
      </c>
      <c r="BI6" s="17"/>
      <c r="BJ6" s="17">
        <f>(2.8*2.2)*2+1.8*1.3+2.7*2.8+1.5*1.2</f>
        <v>24.02</v>
      </c>
      <c r="BK6" s="17"/>
      <c r="BL6" s="17">
        <f>(2*1.2)*5</f>
        <v>12</v>
      </c>
      <c r="BM6" s="17"/>
      <c r="BN6" s="17">
        <f>(1.3*1.1)*8+2.4*0.8+2.4*5</f>
        <v>25.36</v>
      </c>
      <c r="BO6" s="17"/>
      <c r="BP6" s="17">
        <f>(3.2*1.5)*9</f>
        <v>43.2</v>
      </c>
      <c r="BQ6" s="42"/>
      <c r="BR6" s="43">
        <v>100</v>
      </c>
      <c r="BS6" s="16"/>
    </row>
    <row r="7" spans="1:72" ht="30" customHeight="1" x14ac:dyDescent="0.25">
      <c r="A7" s="14" t="s">
        <v>28</v>
      </c>
      <c r="B7" s="15">
        <f>11*8.5</f>
        <v>93.5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25"/>
      <c r="U7" s="25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25"/>
      <c r="AY7" s="25"/>
      <c r="AZ7" s="4"/>
      <c r="BA7" s="4"/>
      <c r="BB7" s="25"/>
      <c r="BC7" s="4"/>
      <c r="BD7" s="4"/>
      <c r="BE7" s="4"/>
      <c r="BF7" s="4"/>
      <c r="BG7" s="4"/>
      <c r="BH7" s="25"/>
      <c r="BI7" s="4"/>
      <c r="BJ7" s="4"/>
      <c r="BK7" s="4"/>
      <c r="BL7" s="4"/>
      <c r="BM7" s="4"/>
      <c r="BN7" s="4"/>
      <c r="BO7" s="4"/>
      <c r="BP7" s="4"/>
      <c r="BQ7" s="44"/>
      <c r="BR7" s="4"/>
      <c r="BS7" s="12"/>
    </row>
    <row r="8" spans="1:72" ht="30" customHeight="1" x14ac:dyDescent="0.25">
      <c r="A8" s="14" t="s">
        <v>27</v>
      </c>
      <c r="B8" s="1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25"/>
      <c r="U8" s="25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25"/>
      <c r="AY8" s="25"/>
      <c r="AZ8" s="4"/>
      <c r="BA8" s="4"/>
      <c r="BB8" s="4"/>
      <c r="BC8" s="4"/>
      <c r="BD8" s="4"/>
      <c r="BE8" s="4"/>
      <c r="BF8" s="4"/>
      <c r="BG8" s="4"/>
      <c r="BH8" s="25"/>
      <c r="BI8" s="4"/>
      <c r="BJ8" s="4"/>
      <c r="BK8" s="4"/>
      <c r="BL8" s="4"/>
      <c r="BM8" s="4"/>
      <c r="BN8" s="4"/>
      <c r="BO8" s="4"/>
      <c r="BP8" s="4"/>
      <c r="BQ8" s="4"/>
      <c r="BR8" s="13"/>
      <c r="BS8" s="12"/>
    </row>
    <row r="9" spans="1:72" ht="30" customHeight="1" x14ac:dyDescent="0.25">
      <c r="A9" s="14" t="s">
        <v>26</v>
      </c>
      <c r="B9" s="13" t="s">
        <v>25</v>
      </c>
      <c r="C9" s="4"/>
      <c r="D9" s="4" t="s">
        <v>25</v>
      </c>
      <c r="E9" s="4"/>
      <c r="F9" s="4">
        <f>2*15</f>
        <v>30</v>
      </c>
      <c r="G9" s="4"/>
      <c r="H9" s="4">
        <f>15*1.5</f>
        <v>22.5</v>
      </c>
      <c r="I9" s="4"/>
      <c r="J9" s="4" t="s">
        <v>25</v>
      </c>
      <c r="K9" s="4"/>
      <c r="L9" s="4" t="s">
        <v>25</v>
      </c>
      <c r="M9" s="4"/>
      <c r="N9" s="4" t="s">
        <v>25</v>
      </c>
      <c r="O9" s="4"/>
      <c r="P9" s="4" t="s">
        <v>25</v>
      </c>
      <c r="Q9" s="4"/>
      <c r="R9" s="4">
        <f>6*6</f>
        <v>36</v>
      </c>
      <c r="S9" s="4"/>
      <c r="T9" s="25">
        <v>85</v>
      </c>
      <c r="U9" s="25"/>
      <c r="V9" s="4">
        <f>14*10</f>
        <v>140</v>
      </c>
      <c r="W9" s="4"/>
      <c r="X9" s="4">
        <f>10*10</f>
        <v>100</v>
      </c>
      <c r="Y9" s="4"/>
      <c r="Z9" s="4">
        <f>6.5*4.5</f>
        <v>29.25</v>
      </c>
      <c r="AA9" s="4"/>
      <c r="AB9" s="4" t="s">
        <v>25</v>
      </c>
      <c r="AC9" s="4"/>
      <c r="AD9" s="4">
        <f>5*7</f>
        <v>35</v>
      </c>
      <c r="AE9" s="4"/>
      <c r="AF9" s="4">
        <f>10.5*16</f>
        <v>168</v>
      </c>
      <c r="AG9" s="4"/>
      <c r="AH9" s="4">
        <f>15*8</f>
        <v>120</v>
      </c>
      <c r="AI9" s="4"/>
      <c r="AJ9" s="4">
        <f>11*2</f>
        <v>22</v>
      </c>
      <c r="AK9" s="4"/>
      <c r="AL9" s="4">
        <v>5</v>
      </c>
      <c r="AM9" s="4"/>
      <c r="AN9" s="4">
        <v>36</v>
      </c>
      <c r="AO9" s="4"/>
      <c r="AP9" s="4">
        <v>100</v>
      </c>
      <c r="AQ9" s="4"/>
      <c r="AR9" s="4">
        <v>40</v>
      </c>
      <c r="AS9" s="4"/>
      <c r="AT9" s="4" t="s">
        <v>25</v>
      </c>
      <c r="AU9" s="4"/>
      <c r="AV9" s="4" t="s">
        <v>25</v>
      </c>
      <c r="AW9" s="4"/>
      <c r="AX9" s="25">
        <f>11*3</f>
        <v>33</v>
      </c>
      <c r="AY9" s="25"/>
      <c r="AZ9" s="4" t="s">
        <v>25</v>
      </c>
      <c r="BA9" s="4"/>
      <c r="BB9" s="4">
        <v>25</v>
      </c>
      <c r="BC9" s="4"/>
      <c r="BD9" s="4">
        <f>2.5*4</f>
        <v>10</v>
      </c>
      <c r="BE9" s="4"/>
      <c r="BF9" s="4" t="s">
        <v>25</v>
      </c>
      <c r="BG9" s="4"/>
      <c r="BH9" s="25">
        <v>70</v>
      </c>
      <c r="BI9" s="4"/>
      <c r="BJ9" s="4">
        <v>100</v>
      </c>
      <c r="BK9" s="4"/>
      <c r="BL9" s="4">
        <v>60</v>
      </c>
      <c r="BM9" s="4"/>
      <c r="BN9" s="4" t="s">
        <v>25</v>
      </c>
      <c r="BO9" s="4"/>
      <c r="BP9" s="4">
        <f>10*15</f>
        <v>150</v>
      </c>
      <c r="BQ9" s="44"/>
      <c r="BR9" s="4">
        <v>104</v>
      </c>
      <c r="BS9" s="12"/>
    </row>
    <row r="10" spans="1:72" ht="30" customHeight="1" thickBot="1" x14ac:dyDescent="0.3">
      <c r="A10" s="11" t="s">
        <v>24</v>
      </c>
      <c r="B10" s="10">
        <v>3400</v>
      </c>
      <c r="C10" s="9"/>
      <c r="D10" s="9">
        <v>2432.0700000000002</v>
      </c>
      <c r="E10" s="9"/>
      <c r="F10" s="9">
        <v>227.2</v>
      </c>
      <c r="G10" s="9"/>
      <c r="H10" s="9">
        <v>116.8</v>
      </c>
      <c r="I10" s="9"/>
      <c r="J10" s="9">
        <v>41</v>
      </c>
      <c r="K10" s="9"/>
      <c r="L10" s="9">
        <v>120.3</v>
      </c>
      <c r="M10" s="9"/>
      <c r="N10" s="9">
        <v>301.89999999999998</v>
      </c>
      <c r="O10" s="9"/>
      <c r="P10" s="9">
        <v>130.69999999999999</v>
      </c>
      <c r="Q10" s="9"/>
      <c r="R10" s="9">
        <v>154.94</v>
      </c>
      <c r="S10" s="9"/>
      <c r="T10" s="23">
        <v>219.3</v>
      </c>
      <c r="U10" s="23"/>
      <c r="V10" s="9">
        <v>67.2</v>
      </c>
      <c r="W10" s="9"/>
      <c r="X10" s="9">
        <v>83.47</v>
      </c>
      <c r="Y10" s="9"/>
      <c r="Z10" s="9">
        <v>58.2</v>
      </c>
      <c r="AA10" s="9"/>
      <c r="AB10" s="9">
        <v>77.599999999999994</v>
      </c>
      <c r="AC10" s="9"/>
      <c r="AD10" s="9">
        <v>59</v>
      </c>
      <c r="AE10" s="9"/>
      <c r="AF10" s="9">
        <v>184.2</v>
      </c>
      <c r="AG10" s="9"/>
      <c r="AH10" s="9">
        <v>130.9</v>
      </c>
      <c r="AI10" s="9"/>
      <c r="AJ10" s="9">
        <v>164.5</v>
      </c>
      <c r="AK10" s="9"/>
      <c r="AL10" s="9">
        <v>93.9</v>
      </c>
      <c r="AM10" s="9"/>
      <c r="AN10" s="9">
        <v>170.41</v>
      </c>
      <c r="AO10" s="9"/>
      <c r="AP10" s="9">
        <v>241.2</v>
      </c>
      <c r="AQ10" s="9"/>
      <c r="AR10" s="9">
        <v>93</v>
      </c>
      <c r="AS10" s="9"/>
      <c r="AT10" s="9">
        <v>74</v>
      </c>
      <c r="AU10" s="9"/>
      <c r="AV10" s="9">
        <v>279.39999999999998</v>
      </c>
      <c r="AW10" s="9"/>
      <c r="AX10" s="23">
        <v>107.8</v>
      </c>
      <c r="AY10" s="23"/>
      <c r="AZ10" s="9">
        <v>170</v>
      </c>
      <c r="BA10" s="9"/>
      <c r="BB10" s="9">
        <v>102.8</v>
      </c>
      <c r="BC10" s="9"/>
      <c r="BD10" s="9">
        <v>125.2</v>
      </c>
      <c r="BE10" s="9"/>
      <c r="BF10" s="9">
        <v>172.8</v>
      </c>
      <c r="BG10" s="9"/>
      <c r="BH10" s="9">
        <v>170</v>
      </c>
      <c r="BI10" s="9"/>
      <c r="BJ10" s="9">
        <v>158.1</v>
      </c>
      <c r="BK10" s="9"/>
      <c r="BL10" s="9">
        <v>176.2</v>
      </c>
      <c r="BM10" s="9"/>
      <c r="BN10" s="9">
        <v>122</v>
      </c>
      <c r="BO10" s="9"/>
      <c r="BP10" s="9">
        <v>156.5</v>
      </c>
      <c r="BQ10" s="45"/>
      <c r="BR10" s="9">
        <v>1283.3</v>
      </c>
      <c r="BS10" s="8"/>
    </row>
    <row r="13" spans="1:72" x14ac:dyDescent="0.25">
      <c r="A13" s="3" t="s">
        <v>23</v>
      </c>
    </row>
    <row r="14" spans="1:72" ht="24.6" customHeight="1" x14ac:dyDescent="0.25">
      <c r="A14" s="7" t="s">
        <v>22</v>
      </c>
      <c r="B14" s="5" t="s">
        <v>21</v>
      </c>
      <c r="C14" s="5" t="s">
        <v>91</v>
      </c>
    </row>
    <row r="15" spans="1:72" x14ac:dyDescent="0.25">
      <c r="A15" s="6" t="s">
        <v>20</v>
      </c>
      <c r="B15" s="5" t="s">
        <v>4</v>
      </c>
      <c r="C15" s="4"/>
    </row>
    <row r="16" spans="1:72" ht="30.6" x14ac:dyDescent="0.25">
      <c r="A16" s="6" t="s">
        <v>19</v>
      </c>
      <c r="B16" s="5" t="s">
        <v>18</v>
      </c>
      <c r="C16" s="4"/>
    </row>
    <row r="17" spans="1:5" x14ac:dyDescent="0.25">
      <c r="A17" s="6" t="s">
        <v>17</v>
      </c>
      <c r="B17" s="5" t="s">
        <v>4</v>
      </c>
      <c r="C17" s="4"/>
    </row>
    <row r="18" spans="1:5" x14ac:dyDescent="0.25">
      <c r="A18" s="6" t="s">
        <v>16</v>
      </c>
      <c r="B18" s="5" t="s">
        <v>4</v>
      </c>
      <c r="C18" s="4"/>
    </row>
    <row r="19" spans="1:5" x14ac:dyDescent="0.25">
      <c r="A19" s="6" t="s">
        <v>15</v>
      </c>
      <c r="B19" s="5" t="s">
        <v>4</v>
      </c>
      <c r="C19" s="4"/>
    </row>
    <row r="20" spans="1:5" x14ac:dyDescent="0.25">
      <c r="A20" s="6" t="s">
        <v>14</v>
      </c>
      <c r="B20" s="5" t="s">
        <v>13</v>
      </c>
      <c r="C20" s="4"/>
    </row>
    <row r="21" spans="1:5" x14ac:dyDescent="0.25">
      <c r="A21" s="6" t="s">
        <v>12</v>
      </c>
      <c r="B21" s="5" t="s">
        <v>4</v>
      </c>
      <c r="C21" s="4"/>
    </row>
    <row r="22" spans="1:5" x14ac:dyDescent="0.25">
      <c r="A22" s="6" t="s">
        <v>11</v>
      </c>
      <c r="B22" s="5" t="s">
        <v>4</v>
      </c>
      <c r="C22" s="4"/>
    </row>
    <row r="23" spans="1:5" x14ac:dyDescent="0.25">
      <c r="A23" s="6" t="s">
        <v>10</v>
      </c>
      <c r="B23" s="5" t="s">
        <v>4</v>
      </c>
      <c r="C23" s="4"/>
    </row>
    <row r="24" spans="1:5" x14ac:dyDescent="0.25">
      <c r="A24" s="6" t="s">
        <v>9</v>
      </c>
      <c r="B24" s="5" t="s">
        <v>4</v>
      </c>
      <c r="C24" s="4"/>
    </row>
    <row r="25" spans="1:5" x14ac:dyDescent="0.25">
      <c r="A25" s="6" t="s">
        <v>8</v>
      </c>
      <c r="B25" s="5" t="s">
        <v>4</v>
      </c>
      <c r="C25" s="4"/>
    </row>
    <row r="26" spans="1:5" x14ac:dyDescent="0.25">
      <c r="A26" s="6" t="s">
        <v>7</v>
      </c>
      <c r="B26" s="5" t="s">
        <v>4</v>
      </c>
      <c r="C26" s="4"/>
    </row>
    <row r="27" spans="1:5" x14ac:dyDescent="0.25">
      <c r="A27" s="6" t="s">
        <v>6</v>
      </c>
      <c r="B27" s="5" t="s">
        <v>4</v>
      </c>
      <c r="C27" s="4"/>
    </row>
    <row r="28" spans="1:5" x14ac:dyDescent="0.25">
      <c r="A28" s="6" t="s">
        <v>5</v>
      </c>
      <c r="B28" s="5" t="s">
        <v>4</v>
      </c>
      <c r="C28" s="4"/>
    </row>
    <row r="29" spans="1:5" x14ac:dyDescent="0.25">
      <c r="A29" s="6" t="s">
        <v>3</v>
      </c>
      <c r="B29" s="5" t="s">
        <v>1</v>
      </c>
      <c r="C29" s="4"/>
    </row>
    <row r="30" spans="1:5" x14ac:dyDescent="0.25">
      <c r="A30" s="6" t="s">
        <v>2</v>
      </c>
      <c r="B30" s="5" t="s">
        <v>1</v>
      </c>
      <c r="C30" s="4"/>
      <c r="D30"/>
      <c r="E30"/>
    </row>
    <row r="33" spans="1:1" x14ac:dyDescent="0.25">
      <c r="A33" s="3" t="s">
        <v>0</v>
      </c>
    </row>
  </sheetData>
  <mergeCells count="104">
    <mergeCell ref="BR3:BS3"/>
    <mergeCell ref="BR4:BS4"/>
    <mergeCell ref="BR2:BS2"/>
    <mergeCell ref="BH3:BI3"/>
    <mergeCell ref="BH2:BI2"/>
    <mergeCell ref="BH4:BI4"/>
    <mergeCell ref="BJ2:BK2"/>
    <mergeCell ref="BL2:BM2"/>
    <mergeCell ref="BN2:BO2"/>
    <mergeCell ref="BP2:BQ2"/>
    <mergeCell ref="T2:U2"/>
    <mergeCell ref="BB2:BC2"/>
    <mergeCell ref="AV2:AW2"/>
    <mergeCell ref="AX2:AY2"/>
    <mergeCell ref="AZ2:BA2"/>
    <mergeCell ref="BD2:BE2"/>
    <mergeCell ref="BF2:BG2"/>
    <mergeCell ref="AL2:AM2"/>
    <mergeCell ref="AN2:AO2"/>
    <mergeCell ref="AP2:AQ2"/>
    <mergeCell ref="AR2:AS2"/>
    <mergeCell ref="AT2:AU2"/>
    <mergeCell ref="AB2:AC2"/>
    <mergeCell ref="AD2:AE2"/>
    <mergeCell ref="AF2:AG2"/>
    <mergeCell ref="AH2:AI2"/>
    <mergeCell ref="AJ2:AK2"/>
    <mergeCell ref="P2:Q2"/>
    <mergeCell ref="R2:S2"/>
    <mergeCell ref="V2:W2"/>
    <mergeCell ref="X2:Y2"/>
    <mergeCell ref="Z2:AA2"/>
    <mergeCell ref="F2:G2"/>
    <mergeCell ref="H2:I2"/>
    <mergeCell ref="J2:K2"/>
    <mergeCell ref="L2:M2"/>
    <mergeCell ref="N2:O2"/>
    <mergeCell ref="BP3:BQ3"/>
    <mergeCell ref="BP4:BQ4"/>
    <mergeCell ref="A3:A4"/>
    <mergeCell ref="BF3:BG3"/>
    <mergeCell ref="BF4:BG4"/>
    <mergeCell ref="BJ3:BK3"/>
    <mergeCell ref="BJ4:BK4"/>
    <mergeCell ref="BL3:BM3"/>
    <mergeCell ref="BL4:BM4"/>
    <mergeCell ref="BN3:BO3"/>
    <mergeCell ref="BN4:BO4"/>
    <mergeCell ref="AX3:AY3"/>
    <mergeCell ref="AX4:AY4"/>
    <mergeCell ref="AZ3:BA3"/>
    <mergeCell ref="AZ4:BA4"/>
    <mergeCell ref="BD3:BE3"/>
    <mergeCell ref="BD4:BE4"/>
    <mergeCell ref="AR3:AS3"/>
    <mergeCell ref="AR4:AS4"/>
    <mergeCell ref="AT3:AU3"/>
    <mergeCell ref="AT4:AU4"/>
    <mergeCell ref="AV3:AW3"/>
    <mergeCell ref="AV4:AW4"/>
    <mergeCell ref="BB3:BC3"/>
    <mergeCell ref="BB4:BC4"/>
    <mergeCell ref="AL3:AM3"/>
    <mergeCell ref="AL4:AM4"/>
    <mergeCell ref="AN3:AO3"/>
    <mergeCell ref="AN4:AO4"/>
    <mergeCell ref="AP3:AQ3"/>
    <mergeCell ref="AP4:AQ4"/>
    <mergeCell ref="AF3:AG3"/>
    <mergeCell ref="AF4:AG4"/>
    <mergeCell ref="AH3:AI3"/>
    <mergeCell ref="AH4:AI4"/>
    <mergeCell ref="AJ3:AK3"/>
    <mergeCell ref="AJ4:AK4"/>
    <mergeCell ref="Z3:AA3"/>
    <mergeCell ref="Z4:AA4"/>
    <mergeCell ref="AB3:AC3"/>
    <mergeCell ref="AB4:AC4"/>
    <mergeCell ref="AD3:AE3"/>
    <mergeCell ref="AD4:AE4"/>
    <mergeCell ref="T3:U3"/>
    <mergeCell ref="T4:U4"/>
    <mergeCell ref="V3:W3"/>
    <mergeCell ref="V4:W4"/>
    <mergeCell ref="X3:Y3"/>
    <mergeCell ref="X4:Y4"/>
    <mergeCell ref="N3:O3"/>
    <mergeCell ref="N4:O4"/>
    <mergeCell ref="P3:Q3"/>
    <mergeCell ref="P4:Q4"/>
    <mergeCell ref="R3:S3"/>
    <mergeCell ref="R4:S4"/>
    <mergeCell ref="B4:C4"/>
    <mergeCell ref="B3:C3"/>
    <mergeCell ref="D4:E4"/>
    <mergeCell ref="D3:E3"/>
    <mergeCell ref="F3:G3"/>
    <mergeCell ref="F4:G4"/>
    <mergeCell ref="H3:I3"/>
    <mergeCell ref="H4:I4"/>
    <mergeCell ref="J3:K3"/>
    <mergeCell ref="J4:K4"/>
    <mergeCell ref="L3:M3"/>
    <mergeCell ref="L4:M4"/>
  </mergeCells>
  <hyperlinks>
    <hyperlink ref="AJ4" r:id="rId1" tooltip="вул. Маршала Тимошенка, 21" display="http://creditdnepr.com.ua/ukr/branches/?city_id=5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Окремі заявки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Курдаченко Ольга Альбертовна</dc:creator>
  <cp:lastModifiedBy>Хмель Олександр Васильович</cp:lastModifiedBy>
  <dcterms:created xsi:type="dcterms:W3CDTF">2023-11-28T13:13:10Z</dcterms:created>
  <dcterms:modified xsi:type="dcterms:W3CDTF">2026-07-02T06:58:56Z</dcterms:modified>
</cp:coreProperties>
</file>